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SIM/PPA/_PPA halduslepingud/TLEP_2966_11/Muudatus nr 11/"/>
    </mc:Choice>
  </mc:AlternateContent>
  <xr:revisionPtr revIDLastSave="306" documentId="13_ncr:1_{C112737A-5EE0-4A5B-B607-BF95057D9856}" xr6:coauthVersionLast="47" xr6:coauthVersionMax="47" xr10:uidLastSave="{139C7A68-3AC7-4CAE-B568-0FA2E1F5B2F8}"/>
  <bookViews>
    <workbookView xWindow="22932" yWindow="-108" windowWidth="30936" windowHeight="16896" xr2:uid="{00000000-000D-0000-FFFF-FFFF00000000}"/>
  </bookViews>
  <sheets>
    <sheet name="Lisa 1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3" i="2" l="1"/>
  <c r="M22" i="2"/>
  <c r="M21" i="2"/>
  <c r="M20" i="2"/>
  <c r="M18" i="2"/>
  <c r="M16" i="2"/>
  <c r="K23" i="2"/>
  <c r="K22" i="2"/>
  <c r="K21" i="2"/>
  <c r="K20" i="2"/>
  <c r="K18" i="2"/>
  <c r="K16" i="2"/>
  <c r="I23" i="2"/>
  <c r="I22" i="2"/>
  <c r="I21" i="2"/>
  <c r="I20" i="2"/>
  <c r="I18" i="2"/>
  <c r="I16" i="2"/>
  <c r="G23" i="2"/>
  <c r="G22" i="2"/>
  <c r="G21" i="2"/>
  <c r="G20" i="2"/>
  <c r="G18" i="2"/>
  <c r="G17" i="2"/>
  <c r="G16" i="2"/>
  <c r="E23" i="2"/>
  <c r="E22" i="2"/>
  <c r="E21" i="2"/>
  <c r="E20" i="2"/>
  <c r="E18" i="2"/>
  <c r="E16" i="2"/>
  <c r="E17" i="2"/>
  <c r="E15" i="2"/>
  <c r="M15" i="2"/>
  <c r="M17" i="2"/>
  <c r="K17" i="2"/>
  <c r="K15" i="2"/>
  <c r="I15" i="2"/>
  <c r="I17" i="2"/>
  <c r="H24" i="2"/>
  <c r="G15" i="2"/>
  <c r="H17" i="2"/>
  <c r="H15" i="2"/>
  <c r="F30" i="2"/>
  <c r="F29" i="2"/>
  <c r="H26" i="2"/>
  <c r="H27" i="2" s="1"/>
  <c r="H28" i="2" s="1"/>
  <c r="H30" i="2" s="1"/>
  <c r="N15" i="2"/>
  <c r="J17" i="2"/>
  <c r="J15" i="2"/>
  <c r="J24" i="2" s="1"/>
  <c r="J26" i="2" s="1"/>
  <c r="J29" i="2" s="1"/>
  <c r="L24" i="2"/>
  <c r="L26" i="2" s="1"/>
  <c r="L29" i="2" s="1"/>
  <c r="I24" i="2" l="1"/>
  <c r="I26" i="2" s="1"/>
  <c r="I27" i="2" s="1"/>
  <c r="I28" i="2" s="1"/>
  <c r="G24" i="2"/>
  <c r="G26" i="2" s="1"/>
  <c r="G27" i="2" s="1"/>
  <c r="G28" i="2" s="1"/>
  <c r="H29" i="2"/>
  <c r="J27" i="2"/>
  <c r="J28" i="2" s="1"/>
  <c r="J30" i="2" s="1"/>
  <c r="K24" i="2"/>
  <c r="K26" i="2" s="1"/>
  <c r="K27" i="2" s="1"/>
  <c r="K28" i="2" s="1"/>
  <c r="M24" i="2"/>
  <c r="M26" i="2" s="1"/>
  <c r="M27" i="2" s="1"/>
  <c r="M28" i="2" s="1"/>
  <c r="L27" i="2"/>
  <c r="L28" i="2" s="1"/>
  <c r="L30" i="2" s="1"/>
  <c r="E24" i="2"/>
  <c r="E26" i="2" s="1"/>
  <c r="E27" i="2" s="1"/>
  <c r="E28" i="2" s="1"/>
  <c r="F24" i="2"/>
  <c r="F26" i="2" s="1"/>
  <c r="N24" i="2" l="1"/>
  <c r="N26" i="2" s="1"/>
  <c r="N29" i="2" s="1"/>
  <c r="F27" i="2"/>
  <c r="F28" i="2" s="1"/>
  <c r="N27" i="2" l="1"/>
  <c r="N28" i="2" s="1"/>
  <c r="N30" i="2" s="1"/>
</calcChain>
</file>

<file path=xl/sharedStrings.xml><?xml version="1.0" encoding="utf-8"?>
<sst xmlns="http://schemas.openxmlformats.org/spreadsheetml/2006/main" count="67" uniqueCount="50">
  <si>
    <t>Lisa 1 Kinnisvara korrashoiuteenuste osutamise lepingule nr T2966/11</t>
  </si>
  <si>
    <t>Käsundiandja</t>
  </si>
  <si>
    <t>Politsei- ja Piirivalveamet</t>
  </si>
  <si>
    <t>Kinnistu aadress</t>
  </si>
  <si>
    <t>Hoone(te) kasulik pind (hallatav pind)</t>
  </si>
  <si>
    <r>
      <t>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</si>
  <si>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Territoorium</t>
  </si>
  <si>
    <t>01.01.2023 - 31.12.2023</t>
  </si>
  <si>
    <t>Teenused</t>
  </si>
  <si>
    <r>
      <t>EUR/m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</si>
  <si>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summa kuus</t>
  </si>
  <si>
    <t>Muutmise alus</t>
  </si>
  <si>
    <t>Märkused</t>
  </si>
  <si>
    <t xml:space="preserve">Kinnisvara haldamine </t>
  </si>
  <si>
    <t>Indekseerimine 31.dets THI, koefitsient 1</t>
  </si>
  <si>
    <t>Tehnohooldus</t>
  </si>
  <si>
    <t>Teenuse hinna, tarbimise muutus. Tasumine tegeliku kulu alusel, esitatud kuluprognoos</t>
  </si>
  <si>
    <t>Ei osutata</t>
  </si>
  <si>
    <t>Heakord</t>
  </si>
  <si>
    <t>Remonttööd</t>
  </si>
  <si>
    <t>Teostatakse vastavalt lepingu p 4.6. kokkulepitule ja tasutakse vastavalt tegelikule kulule.</t>
  </si>
  <si>
    <t>Tarbimisteenused</t>
  </si>
  <si>
    <t>Tarbimisteenuseid ei osutata</t>
  </si>
  <si>
    <t xml:space="preserve">Elektrienergia </t>
  </si>
  <si>
    <t xml:space="preserve">Küte </t>
  </si>
  <si>
    <t xml:space="preserve">Vesi ja kanalisatsioon </t>
  </si>
  <si>
    <t>Tugiteenused</t>
  </si>
  <si>
    <t>TEENUSTE TASUD KOKKU</t>
  </si>
  <si>
    <t>Teenuste tasud kokku ilma käibemaksuta (kuus)</t>
  </si>
  <si>
    <t>Käibemaks (20%)</t>
  </si>
  <si>
    <t>TEENUSTE TASUD KOOS KÄIBEMAKSUGA (kuus)</t>
  </si>
  <si>
    <t>12 kuud</t>
  </si>
  <si>
    <t>RKAS</t>
  </si>
  <si>
    <t>(allkirjastatud digitaalselt)</t>
  </si>
  <si>
    <t>Korrashoiuteenuste tasu 19.08.2022 - 31.12.2023</t>
  </si>
  <si>
    <t>19.08.2022 - 31.08.2022</t>
  </si>
  <si>
    <t>01.09.2022 - 31.12.2022</t>
  </si>
  <si>
    <t>Süsta 13, Tallinn</t>
  </si>
  <si>
    <t>Krundi niitmine ja krundi korrashoid (talvel lume- ja libedusetõrjet ei tehta)</t>
  </si>
  <si>
    <t>13 päeva</t>
  </si>
  <si>
    <t>4 kuud</t>
  </si>
  <si>
    <t>01.08.2022 - 18.08.2022</t>
  </si>
  <si>
    <t>18 päeva</t>
  </si>
  <si>
    <t>01.03.2022 - 01.08.2022</t>
  </si>
  <si>
    <t>5 kuud</t>
  </si>
  <si>
    <t xml:space="preserve">5 kuud </t>
  </si>
  <si>
    <r>
      <t>EUR/m</t>
    </r>
    <r>
      <rPr>
        <b/>
        <vertAlign val="superscript"/>
        <sz val="11"/>
        <color theme="0" tint="-0.499984740745262"/>
        <rFont val="Times New Roman"/>
        <family val="1"/>
        <charset val="186"/>
      </rPr>
      <t>2</t>
    </r>
  </si>
  <si>
    <t>TEENUSTE TASUD KÄIBEMAKSUTA (perioodil)</t>
  </si>
  <si>
    <t>TEENUSTE TASUD KOOS KÄIBEMAKSUGA (perioodil)</t>
  </si>
  <si>
    <r>
      <t>m</t>
    </r>
    <r>
      <rPr>
        <b/>
        <vertAlign val="superscript"/>
        <sz val="11"/>
        <color theme="0" tint="-0.499984740745262"/>
        <rFont val="Times New Roman"/>
        <family val="1"/>
        <charset val="186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</si>
</sst>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20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b/>
      <vertAlign val="superscript"/>
      <sz val="11"/>
      <color indexed="8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4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0" tint="-0.499984740745262"/>
      <name val="Times New Roman"/>
      <family val="1"/>
      <charset val="186"/>
    </font>
    <font>
      <b/>
      <sz val="11"/>
      <color theme="0" tint="-0.499984740745262"/>
      <name val="Times New Roman"/>
      <family val="1"/>
      <charset val="186"/>
    </font>
    <font>
      <b/>
      <vertAlign val="superscript"/>
      <sz val="11"/>
      <color theme="0" tint="-0.499984740745262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3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/>
    </xf>
    <xf numFmtId="0" fontId="2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0" fontId="6" fillId="0" borderId="0" xfId="0" applyFont="1" applyAlignment="1">
      <alignment horizontal="right"/>
    </xf>
    <xf numFmtId="0" fontId="5" fillId="0" borderId="1" xfId="0" applyFont="1" applyBorder="1"/>
    <xf numFmtId="0" fontId="7" fillId="0" borderId="0" xfId="0" applyFont="1"/>
    <xf numFmtId="0" fontId="6" fillId="0" borderId="0" xfId="0" applyFont="1"/>
    <xf numFmtId="0" fontId="6" fillId="3" borderId="3" xfId="0" applyFont="1" applyFill="1" applyBorder="1"/>
    <xf numFmtId="0" fontId="6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4" borderId="3" xfId="0" applyFont="1" applyFill="1" applyBorder="1"/>
    <xf numFmtId="0" fontId="5" fillId="4" borderId="4" xfId="0" applyFont="1" applyFill="1" applyBorder="1"/>
    <xf numFmtId="0" fontId="6" fillId="0" borderId="0" xfId="0" applyFont="1" applyAlignment="1">
      <alignment horizontal="left"/>
    </xf>
    <xf numFmtId="0" fontId="4" fillId="0" borderId="0" xfId="0" applyFont="1"/>
    <xf numFmtId="9" fontId="2" fillId="0" borderId="0" xfId="0" applyNumberFormat="1" applyFont="1" applyAlignment="1">
      <alignment horizontal="left"/>
    </xf>
    <xf numFmtId="0" fontId="2" fillId="0" borderId="5" xfId="0" applyFont="1" applyBorder="1"/>
    <xf numFmtId="0" fontId="1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9" fillId="0" borderId="0" xfId="0" applyFont="1" applyAlignment="1">
      <alignment horizontal="right"/>
    </xf>
    <xf numFmtId="4" fontId="2" fillId="0" borderId="0" xfId="0" applyNumberFormat="1" applyFont="1"/>
    <xf numFmtId="0" fontId="11" fillId="0" borderId="0" xfId="0" applyFont="1"/>
    <xf numFmtId="0" fontId="11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5" fillId="0" borderId="3" xfId="0" applyFont="1" applyBorder="1"/>
    <xf numFmtId="0" fontId="5" fillId="0" borderId="4" xfId="0" applyFont="1" applyBorder="1" applyAlignment="1">
      <alignment horizontal="center" wrapText="1"/>
    </xf>
    <xf numFmtId="2" fontId="0" fillId="0" borderId="0" xfId="0" applyNumberFormat="1"/>
    <xf numFmtId="164" fontId="0" fillId="0" borderId="0" xfId="0" applyNumberFormat="1"/>
    <xf numFmtId="2" fontId="5" fillId="0" borderId="0" xfId="0" applyNumberFormat="1" applyFont="1"/>
    <xf numFmtId="0" fontId="2" fillId="3" borderId="2" xfId="0" applyFont="1" applyFill="1" applyBorder="1"/>
    <xf numFmtId="0" fontId="6" fillId="4" borderId="2" xfId="0" applyFont="1" applyFill="1" applyBorder="1" applyAlignment="1">
      <alignment horizontal="left"/>
    </xf>
    <xf numFmtId="0" fontId="14" fillId="0" borderId="0" xfId="0" applyFont="1"/>
    <xf numFmtId="0" fontId="15" fillId="0" borderId="0" xfId="0" applyFont="1"/>
    <xf numFmtId="0" fontId="5" fillId="0" borderId="2" xfId="0" applyFont="1" applyBorder="1"/>
    <xf numFmtId="0" fontId="10" fillId="0" borderId="0" xfId="0" applyFont="1" applyAlignment="1">
      <alignment horizontal="center" wrapText="1"/>
    </xf>
    <xf numFmtId="0" fontId="2" fillId="0" borderId="0" xfId="0" applyFont="1"/>
    <xf numFmtId="4" fontId="6" fillId="4" borderId="4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4" fontId="6" fillId="0" borderId="0" xfId="0" applyNumberFormat="1" applyFont="1"/>
    <xf numFmtId="4" fontId="5" fillId="0" borderId="4" xfId="0" applyNumberFormat="1" applyFont="1" applyBorder="1" applyAlignment="1">
      <alignment horizontal="center" wrapText="1"/>
    </xf>
    <xf numFmtId="0" fontId="6" fillId="3" borderId="4" xfId="0" applyFont="1" applyFill="1" applyBorder="1" applyAlignment="1">
      <alignment horizontal="center"/>
    </xf>
    <xf numFmtId="4" fontId="6" fillId="0" borderId="10" xfId="0" applyNumberFormat="1" applyFont="1" applyBorder="1" applyAlignment="1">
      <alignment horizontal="right"/>
    </xf>
    <xf numFmtId="4" fontId="5" fillId="0" borderId="10" xfId="0" applyNumberFormat="1" applyFont="1" applyBorder="1" applyAlignment="1">
      <alignment horizontal="right"/>
    </xf>
    <xf numFmtId="4" fontId="6" fillId="0" borderId="10" xfId="0" applyNumberFormat="1" applyFont="1" applyBorder="1"/>
    <xf numFmtId="4" fontId="2" fillId="0" borderId="12" xfId="0" applyNumberFormat="1" applyFont="1" applyBorder="1"/>
    <xf numFmtId="2" fontId="5" fillId="0" borderId="7" xfId="0" applyNumberFormat="1" applyFont="1" applyBorder="1"/>
    <xf numFmtId="164" fontId="8" fillId="0" borderId="7" xfId="0" applyNumberFormat="1" applyFont="1" applyBorder="1"/>
    <xf numFmtId="0" fontId="5" fillId="0" borderId="4" xfId="0" applyFont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/>
    </xf>
    <xf numFmtId="4" fontId="5" fillId="4" borderId="9" xfId="0" applyNumberFormat="1" applyFont="1" applyFill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4" fontId="5" fillId="4" borderId="3" xfId="0" applyNumberFormat="1" applyFont="1" applyFill="1" applyBorder="1" applyAlignment="1">
      <alignment horizontal="right"/>
    </xf>
    <xf numFmtId="3" fontId="2" fillId="0" borderId="0" xfId="0" applyNumberFormat="1" applyFont="1" applyAlignment="1">
      <alignment horizontal="right"/>
    </xf>
    <xf numFmtId="4" fontId="17" fillId="0" borderId="8" xfId="0" applyNumberFormat="1" applyFont="1" applyBorder="1" applyAlignment="1">
      <alignment horizontal="right"/>
    </xf>
    <xf numFmtId="4" fontId="17" fillId="0" borderId="8" xfId="0" applyNumberFormat="1" applyFont="1" applyBorder="1" applyAlignment="1">
      <alignment wrapText="1"/>
    </xf>
    <xf numFmtId="0" fontId="17" fillId="2" borderId="8" xfId="0" applyFont="1" applyFill="1" applyBorder="1"/>
    <xf numFmtId="0" fontId="6" fillId="0" borderId="15" xfId="0" applyFont="1" applyBorder="1"/>
    <xf numFmtId="0" fontId="6" fillId="0" borderId="14" xfId="0" applyFont="1" applyBorder="1"/>
    <xf numFmtId="0" fontId="5" fillId="0" borderId="21" xfId="0" applyFont="1" applyBorder="1"/>
    <xf numFmtId="0" fontId="6" fillId="3" borderId="23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4" fontId="5" fillId="0" borderId="25" xfId="0" applyNumberFormat="1" applyFont="1" applyBorder="1" applyAlignment="1">
      <alignment horizontal="right"/>
    </xf>
    <xf numFmtId="4" fontId="17" fillId="0" borderId="25" xfId="0" applyNumberFormat="1" applyFont="1" applyBorder="1" applyAlignment="1">
      <alignment horizontal="right"/>
    </xf>
    <xf numFmtId="4" fontId="17" fillId="0" borderId="26" xfId="0" applyNumberFormat="1" applyFont="1" applyBorder="1" applyAlignment="1">
      <alignment horizontal="right"/>
    </xf>
    <xf numFmtId="4" fontId="17" fillId="0" borderId="26" xfId="0" applyNumberFormat="1" applyFont="1" applyBorder="1" applyAlignment="1">
      <alignment wrapText="1"/>
    </xf>
    <xf numFmtId="0" fontId="17" fillId="2" borderId="26" xfId="0" applyFont="1" applyFill="1" applyBorder="1"/>
    <xf numFmtId="4" fontId="6" fillId="0" borderId="29" xfId="0" applyNumberFormat="1" applyFont="1" applyBorder="1" applyAlignment="1">
      <alignment horizontal="right"/>
    </xf>
    <xf numFmtId="4" fontId="6" fillId="0" borderId="30" xfId="0" applyNumberFormat="1" applyFont="1" applyBorder="1" applyAlignment="1">
      <alignment horizontal="right"/>
    </xf>
    <xf numFmtId="4" fontId="6" fillId="0" borderId="31" xfId="0" applyNumberFormat="1" applyFont="1" applyBorder="1" applyAlignment="1">
      <alignment horizontal="right"/>
    </xf>
    <xf numFmtId="4" fontId="6" fillId="0" borderId="32" xfId="0" applyNumberFormat="1" applyFont="1" applyBorder="1" applyAlignment="1">
      <alignment horizontal="right"/>
    </xf>
    <xf numFmtId="2" fontId="5" fillId="0" borderId="31" xfId="0" applyNumberFormat="1" applyFont="1" applyBorder="1" applyAlignment="1">
      <alignment horizontal="right"/>
    </xf>
    <xf numFmtId="4" fontId="5" fillId="0" borderId="32" xfId="0" applyNumberFormat="1" applyFont="1" applyBorder="1" applyAlignment="1">
      <alignment horizontal="right"/>
    </xf>
    <xf numFmtId="4" fontId="6" fillId="0" borderId="32" xfId="0" applyNumberFormat="1" applyFont="1" applyBorder="1"/>
    <xf numFmtId="4" fontId="5" fillId="0" borderId="31" xfId="0" applyNumberFormat="1" applyFont="1" applyBorder="1" applyAlignment="1">
      <alignment horizontal="left"/>
    </xf>
    <xf numFmtId="0" fontId="5" fillId="0" borderId="33" xfId="0" applyFont="1" applyBorder="1" applyAlignment="1">
      <alignment horizontal="left"/>
    </xf>
    <xf numFmtId="4" fontId="2" fillId="0" borderId="34" xfId="0" applyNumberFormat="1" applyFont="1" applyBorder="1"/>
    <xf numFmtId="0" fontId="6" fillId="3" borderId="35" xfId="0" applyFont="1" applyFill="1" applyBorder="1" applyAlignment="1">
      <alignment horizontal="center" vertical="center"/>
    </xf>
    <xf numFmtId="4" fontId="5" fillId="0" borderId="3" xfId="0" applyNumberFormat="1" applyFont="1" applyBorder="1" applyAlignment="1">
      <alignment horizontal="right"/>
    </xf>
    <xf numFmtId="4" fontId="17" fillId="0" borderId="4" xfId="0" applyNumberFormat="1" applyFont="1" applyBorder="1" applyAlignment="1">
      <alignment horizontal="right"/>
    </xf>
    <xf numFmtId="0" fontId="17" fillId="2" borderId="4" xfId="0" applyFont="1" applyFill="1" applyBorder="1"/>
    <xf numFmtId="2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left"/>
    </xf>
    <xf numFmtId="0" fontId="5" fillId="0" borderId="14" xfId="0" applyFont="1" applyBorder="1" applyAlignment="1">
      <alignment horizontal="left"/>
    </xf>
    <xf numFmtId="0" fontId="6" fillId="0" borderId="37" xfId="0" applyFont="1" applyBorder="1"/>
    <xf numFmtId="4" fontId="5" fillId="0" borderId="9" xfId="0" applyNumberFormat="1" applyFont="1" applyBorder="1" applyAlignment="1">
      <alignment horizontal="right"/>
    </xf>
    <xf numFmtId="4" fontId="5" fillId="0" borderId="4" xfId="0" applyNumberFormat="1" applyFont="1" applyBorder="1" applyAlignment="1">
      <alignment horizontal="right"/>
    </xf>
    <xf numFmtId="4" fontId="5" fillId="0" borderId="22" xfId="0" applyNumberFormat="1" applyFont="1" applyBorder="1" applyAlignment="1">
      <alignment horizontal="right"/>
    </xf>
    <xf numFmtId="4" fontId="17" fillId="0" borderId="9" xfId="0" applyNumberFormat="1" applyFont="1" applyBorder="1" applyAlignment="1">
      <alignment horizontal="right"/>
    </xf>
    <xf numFmtId="4" fontId="17" fillId="0" borderId="3" xfId="0" applyNumberFormat="1" applyFont="1" applyBorder="1" applyAlignment="1">
      <alignment horizontal="right"/>
    </xf>
    <xf numFmtId="4" fontId="17" fillId="0" borderId="3" xfId="0" applyNumberFormat="1" applyFont="1" applyBorder="1" applyAlignment="1">
      <alignment wrapText="1"/>
    </xf>
    <xf numFmtId="0" fontId="17" fillId="2" borderId="3" xfId="0" applyFont="1" applyFill="1" applyBorder="1"/>
    <xf numFmtId="4" fontId="17" fillId="0" borderId="25" xfId="0" applyNumberFormat="1" applyFont="1" applyBorder="1" applyAlignment="1">
      <alignment wrapText="1"/>
    </xf>
    <xf numFmtId="0" fontId="17" fillId="2" borderId="25" xfId="0" applyFont="1" applyFill="1" applyBorder="1"/>
    <xf numFmtId="0" fontId="18" fillId="3" borderId="23" xfId="0" applyFont="1" applyFill="1" applyBorder="1" applyAlignment="1">
      <alignment horizontal="center" vertical="center"/>
    </xf>
    <xf numFmtId="0" fontId="18" fillId="3" borderId="24" xfId="0" applyFont="1" applyFill="1" applyBorder="1" applyAlignment="1">
      <alignment horizontal="center" vertical="center"/>
    </xf>
    <xf numFmtId="4" fontId="17" fillId="4" borderId="27" xfId="0" applyNumberFormat="1" applyFont="1" applyFill="1" applyBorder="1" applyAlignment="1">
      <alignment horizontal="right"/>
    </xf>
    <xf numFmtId="4" fontId="17" fillId="4" borderId="28" xfId="0" applyNumberFormat="1" applyFont="1" applyFill="1" applyBorder="1" applyAlignment="1">
      <alignment horizontal="right"/>
    </xf>
    <xf numFmtId="4" fontId="18" fillId="0" borderId="29" xfId="0" applyNumberFormat="1" applyFont="1" applyBorder="1" applyAlignment="1">
      <alignment horizontal="right"/>
    </xf>
    <xf numFmtId="4" fontId="18" fillId="0" borderId="30" xfId="0" applyNumberFormat="1" applyFont="1" applyBorder="1" applyAlignment="1">
      <alignment horizontal="right"/>
    </xf>
    <xf numFmtId="4" fontId="18" fillId="0" borderId="31" xfId="0" applyNumberFormat="1" applyFont="1" applyBorder="1" applyAlignment="1">
      <alignment horizontal="right"/>
    </xf>
    <xf numFmtId="4" fontId="18" fillId="0" borderId="32" xfId="0" applyNumberFormat="1" applyFont="1" applyBorder="1" applyAlignment="1">
      <alignment horizontal="right"/>
    </xf>
    <xf numFmtId="2" fontId="17" fillId="0" borderId="31" xfId="0" applyNumberFormat="1" applyFont="1" applyBorder="1" applyAlignment="1">
      <alignment horizontal="right"/>
    </xf>
    <xf numFmtId="4" fontId="17" fillId="0" borderId="32" xfId="0" applyNumberFormat="1" applyFont="1" applyBorder="1" applyAlignment="1">
      <alignment horizontal="right"/>
    </xf>
    <xf numFmtId="4" fontId="18" fillId="0" borderId="32" xfId="0" applyNumberFormat="1" applyFont="1" applyBorder="1"/>
    <xf numFmtId="4" fontId="17" fillId="0" borderId="31" xfId="0" applyNumberFormat="1" applyFont="1" applyBorder="1" applyAlignment="1">
      <alignment horizontal="left"/>
    </xf>
    <xf numFmtId="4" fontId="5" fillId="4" borderId="38" xfId="0" applyNumberFormat="1" applyFont="1" applyFill="1" applyBorder="1" applyAlignment="1">
      <alignment horizontal="right"/>
    </xf>
    <xf numFmtId="0" fontId="17" fillId="0" borderId="33" xfId="0" applyFont="1" applyBorder="1" applyAlignment="1">
      <alignment horizontal="left"/>
    </xf>
    <xf numFmtId="4" fontId="18" fillId="0" borderId="34" xfId="0" applyNumberFormat="1" applyFont="1" applyBorder="1"/>
    <xf numFmtId="0" fontId="12" fillId="0" borderId="0" xfId="0" applyFont="1" applyAlignment="1">
      <alignment horizontal="left" wrapText="1"/>
    </xf>
    <xf numFmtId="0" fontId="5" fillId="0" borderId="2" xfId="0" applyFont="1" applyBorder="1"/>
    <xf numFmtId="0" fontId="5" fillId="0" borderId="3" xfId="0" applyFont="1" applyBorder="1"/>
    <xf numFmtId="4" fontId="5" fillId="0" borderId="16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right"/>
    </xf>
    <xf numFmtId="0" fontId="11" fillId="0" borderId="6" xfId="0" applyFont="1" applyBorder="1" applyAlignment="1">
      <alignment horizontal="right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3" fontId="18" fillId="0" borderId="1" xfId="0" applyNumberFormat="1" applyFont="1" applyBorder="1" applyAlignment="1">
      <alignment horizontal="right"/>
    </xf>
    <xf numFmtId="0" fontId="18" fillId="0" borderId="1" xfId="0" applyFont="1" applyBorder="1"/>
  </cellXfs>
  <cellStyles count="2">
    <cellStyle name="Excel Built-in Normal" xfId="1" xr:uid="{00000000-0005-0000-0000-000000000000}"/>
    <cellStyle name="Normal" xfId="0" builtinId="0"/>
  </cellStyles>
  <dxfs count="0"/>
  <tableStyles count="1" defaultTableStyle="TableStyleMedium9" defaultPivotStyle="PivotStyleLight16">
    <tableStyle name="Invisible" pivot="0" table="0" count="0" xr9:uid="{44416246-7C53-476C-8616-4A791E7BB5F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36"/>
  <sheetViews>
    <sheetView tabSelected="1" zoomScaleNormal="100" workbookViewId="0">
      <selection activeCell="O8" sqref="O8"/>
    </sheetView>
  </sheetViews>
  <sheetFormatPr defaultRowHeight="15" customHeight="1" x14ac:dyDescent="0.25"/>
  <cols>
    <col min="1" max="1" width="5.85546875" customWidth="1"/>
    <col min="2" max="2" width="5.140625" customWidth="1"/>
    <col min="3" max="3" width="4.5703125" customWidth="1"/>
    <col min="4" max="4" width="42.85546875" customWidth="1"/>
    <col min="5" max="5" width="10.7109375" customWidth="1"/>
    <col min="6" max="14" width="13.28515625" customWidth="1"/>
    <col min="15" max="15" width="27.5703125" customWidth="1"/>
    <col min="16" max="16" width="36.5703125" customWidth="1"/>
    <col min="17" max="17" width="10.7109375" customWidth="1"/>
    <col min="20" max="20" width="0" hidden="1" customWidth="1"/>
    <col min="25" max="25" width="9.7109375" bestFit="1" customWidth="1"/>
  </cols>
  <sheetData>
    <row r="1" spans="1:25" ht="15" customHeight="1" x14ac:dyDescent="0.25">
      <c r="A1" s="118" t="s">
        <v>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25" ht="15" customHeight="1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25" ht="17.25" customHeight="1" x14ac:dyDescent="0.3">
      <c r="A3" s="119" t="s">
        <v>34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20"/>
    </row>
    <row r="4" spans="1:25" ht="15" customHeight="1" x14ac:dyDescent="0.3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20"/>
    </row>
    <row r="5" spans="1:25" ht="15" customHeight="1" x14ac:dyDescent="0.3">
      <c r="Q5" s="21"/>
      <c r="R5" s="33"/>
    </row>
    <row r="6" spans="1:25" ht="1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2"/>
    </row>
    <row r="7" spans="1:25" ht="15" customHeight="1" x14ac:dyDescent="0.25">
      <c r="A7" s="23"/>
      <c r="B7" s="23"/>
      <c r="C7" s="24" t="s">
        <v>1</v>
      </c>
      <c r="D7" s="3" t="s">
        <v>2</v>
      </c>
      <c r="E7" s="37"/>
      <c r="F7" s="37"/>
      <c r="G7" s="37"/>
      <c r="H7" s="37"/>
      <c r="I7" s="37"/>
      <c r="J7" s="37"/>
      <c r="K7" s="37"/>
      <c r="L7" s="37"/>
      <c r="M7" s="37"/>
      <c r="N7" s="37"/>
      <c r="O7" s="1"/>
      <c r="P7" s="1"/>
      <c r="Q7" s="2"/>
    </row>
    <row r="8" spans="1:25" ht="15" customHeight="1" x14ac:dyDescent="0.25">
      <c r="A8" s="120" t="s">
        <v>3</v>
      </c>
      <c r="B8" s="120"/>
      <c r="C8" s="121"/>
      <c r="D8" s="18" t="s">
        <v>37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1"/>
      <c r="P8" s="1"/>
      <c r="Q8" s="1"/>
    </row>
    <row r="9" spans="1:25" ht="1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25" ht="15" customHeight="1" x14ac:dyDescent="0.25">
      <c r="A10" s="1"/>
      <c r="B10" s="1"/>
      <c r="C10" s="1"/>
      <c r="D10" s="4" t="s">
        <v>4</v>
      </c>
      <c r="E10" s="134">
        <v>0</v>
      </c>
      <c r="F10" s="135" t="s">
        <v>49</v>
      </c>
      <c r="G10" s="54">
        <v>0</v>
      </c>
      <c r="H10" s="5" t="s">
        <v>5</v>
      </c>
      <c r="I10" s="54">
        <v>0</v>
      </c>
      <c r="J10" s="5" t="s">
        <v>5</v>
      </c>
      <c r="K10" s="9"/>
      <c r="L10" s="9"/>
      <c r="M10" s="9"/>
      <c r="N10" s="9"/>
      <c r="P10" s="6"/>
      <c r="Q10" s="1"/>
    </row>
    <row r="11" spans="1:25" ht="15" customHeight="1" x14ac:dyDescent="0.25">
      <c r="A11" s="1"/>
      <c r="B11" s="1"/>
      <c r="C11" s="1"/>
      <c r="D11" s="4" t="s">
        <v>6</v>
      </c>
      <c r="E11" s="134">
        <v>22540</v>
      </c>
      <c r="F11" s="135" t="s">
        <v>49</v>
      </c>
      <c r="G11" s="54">
        <v>22540</v>
      </c>
      <c r="H11" s="5" t="s">
        <v>5</v>
      </c>
      <c r="I11" s="54">
        <v>2085</v>
      </c>
      <c r="J11" s="5" t="s">
        <v>5</v>
      </c>
      <c r="K11" s="9"/>
      <c r="L11" s="9"/>
      <c r="M11" s="9"/>
      <c r="N11" s="9"/>
      <c r="P11" s="1"/>
      <c r="Q11" s="1"/>
    </row>
    <row r="12" spans="1:25" ht="15" customHeight="1" thickBot="1" x14ac:dyDescent="0.3">
      <c r="A12" s="1"/>
      <c r="B12" s="1"/>
      <c r="C12" s="1"/>
      <c r="D12" s="6"/>
      <c r="E12" s="56"/>
      <c r="F12" s="9"/>
      <c r="G12" s="9"/>
      <c r="H12" s="9"/>
      <c r="I12" s="9"/>
      <c r="J12" s="9"/>
      <c r="K12" s="9"/>
      <c r="L12" s="9"/>
      <c r="M12" s="61"/>
      <c r="N12" s="61"/>
      <c r="P12" s="1"/>
      <c r="Q12" s="1"/>
    </row>
    <row r="13" spans="1:25" ht="15" customHeight="1" thickBot="1" x14ac:dyDescent="0.3">
      <c r="A13" s="1"/>
      <c r="B13" s="1"/>
      <c r="C13" s="1"/>
      <c r="D13" s="60"/>
      <c r="E13" s="125" t="s">
        <v>43</v>
      </c>
      <c r="F13" s="126"/>
      <c r="G13" s="132" t="s">
        <v>41</v>
      </c>
      <c r="H13" s="133"/>
      <c r="I13" s="132" t="s">
        <v>35</v>
      </c>
      <c r="J13" s="133"/>
      <c r="K13" s="132" t="s">
        <v>36</v>
      </c>
      <c r="L13" s="133"/>
      <c r="M13" s="127" t="s">
        <v>7</v>
      </c>
      <c r="N13" s="128"/>
      <c r="O13" s="62"/>
      <c r="P13" s="1"/>
      <c r="Q13" s="1"/>
      <c r="R13" s="34"/>
      <c r="S13" s="1"/>
    </row>
    <row r="14" spans="1:25" ht="15" customHeight="1" x14ac:dyDescent="0.25">
      <c r="A14" s="1"/>
      <c r="B14" s="31" t="s">
        <v>8</v>
      </c>
      <c r="C14" s="10"/>
      <c r="D14" s="10"/>
      <c r="E14" s="97" t="s">
        <v>46</v>
      </c>
      <c r="F14" s="98" t="s">
        <v>10</v>
      </c>
      <c r="G14" s="63" t="s">
        <v>9</v>
      </c>
      <c r="H14" s="64" t="s">
        <v>10</v>
      </c>
      <c r="I14" s="63" t="s">
        <v>9</v>
      </c>
      <c r="J14" s="64" t="s">
        <v>10</v>
      </c>
      <c r="K14" s="63" t="s">
        <v>9</v>
      </c>
      <c r="L14" s="64" t="s">
        <v>10</v>
      </c>
      <c r="M14" s="80" t="s">
        <v>9</v>
      </c>
      <c r="N14" s="52" t="s">
        <v>10</v>
      </c>
      <c r="O14" s="44" t="s">
        <v>11</v>
      </c>
      <c r="P14" s="11" t="s">
        <v>12</v>
      </c>
      <c r="Q14" s="1"/>
      <c r="R14" s="34"/>
      <c r="S14" s="34"/>
    </row>
    <row r="15" spans="1:25" ht="28.5" customHeight="1" x14ac:dyDescent="0.25">
      <c r="A15" s="9"/>
      <c r="B15" s="12">
        <v>100</v>
      </c>
      <c r="C15" s="122" t="s">
        <v>13</v>
      </c>
      <c r="D15" s="123"/>
      <c r="E15" s="66">
        <f>F15/E11</f>
        <v>8.8731144631765753E-4</v>
      </c>
      <c r="F15" s="67">
        <v>20</v>
      </c>
      <c r="G15" s="65">
        <f>H15/E11</f>
        <v>5.1521309786186568E-4</v>
      </c>
      <c r="H15" s="81">
        <f>F15/31*18</f>
        <v>11.612903225806452</v>
      </c>
      <c r="I15" s="65">
        <f>J15/I11</f>
        <v>4.0225883809081762E-3</v>
      </c>
      <c r="J15" s="81">
        <f>L15/31*13</f>
        <v>8.387096774193548</v>
      </c>
      <c r="K15" s="65">
        <f>L15/I11</f>
        <v>9.5923261390887284E-3</v>
      </c>
      <c r="L15" s="88">
        <v>20</v>
      </c>
      <c r="M15" s="89">
        <f>N15/I11</f>
        <v>1.0762589928057554E-2</v>
      </c>
      <c r="N15" s="88">
        <f>L15*1.122</f>
        <v>22.44</v>
      </c>
      <c r="O15" s="43" t="s">
        <v>14</v>
      </c>
      <c r="P15" s="27"/>
      <c r="Q15" s="49"/>
      <c r="R15" s="34"/>
      <c r="S15" s="34"/>
      <c r="Y15" s="28"/>
    </row>
    <row r="16" spans="1:25" ht="15" customHeight="1" x14ac:dyDescent="0.25">
      <c r="A16" s="9"/>
      <c r="B16" s="12">
        <v>200</v>
      </c>
      <c r="C16" s="7" t="s">
        <v>15</v>
      </c>
      <c r="D16" s="35"/>
      <c r="E16" s="66">
        <f>F16/E11</f>
        <v>0</v>
      </c>
      <c r="F16" s="67">
        <v>0</v>
      </c>
      <c r="G16" s="65">
        <f>H16/G11</f>
        <v>0</v>
      </c>
      <c r="H16" s="81">
        <v>0</v>
      </c>
      <c r="I16" s="65">
        <f>J16/I11</f>
        <v>0</v>
      </c>
      <c r="J16" s="81">
        <v>0</v>
      </c>
      <c r="K16" s="65">
        <f>L16/I11</f>
        <v>0</v>
      </c>
      <c r="L16" s="88">
        <v>0</v>
      </c>
      <c r="M16" s="81">
        <f>N16/I11</f>
        <v>0</v>
      </c>
      <c r="N16" s="90">
        <v>0</v>
      </c>
      <c r="O16" s="115" t="s">
        <v>16</v>
      </c>
      <c r="P16" s="27" t="s">
        <v>17</v>
      </c>
      <c r="Q16" s="30"/>
      <c r="R16" s="34"/>
      <c r="S16" s="34"/>
      <c r="Y16" s="28"/>
    </row>
    <row r="17" spans="1:25" ht="30" x14ac:dyDescent="0.25">
      <c r="A17" s="9"/>
      <c r="B17" s="12">
        <v>300</v>
      </c>
      <c r="C17" s="113" t="s">
        <v>18</v>
      </c>
      <c r="D17" s="114"/>
      <c r="E17" s="66">
        <f>F17/E11</f>
        <v>8.8731144631765749E-3</v>
      </c>
      <c r="F17" s="67">
        <v>200</v>
      </c>
      <c r="G17" s="66">
        <f>H17/G11</f>
        <v>5.1521309786186562E-3</v>
      </c>
      <c r="H17" s="92">
        <f>F17/31*18</f>
        <v>116.12903225806451</v>
      </c>
      <c r="I17" s="66">
        <f>J17/I11</f>
        <v>3.0169412856811326E-2</v>
      </c>
      <c r="J17" s="92">
        <f>L17/31*13</f>
        <v>62.903225806451616</v>
      </c>
      <c r="K17" s="66">
        <f>L17/I11</f>
        <v>7.1942446043165464E-2</v>
      </c>
      <c r="L17" s="91">
        <v>150</v>
      </c>
      <c r="M17" s="82">
        <f>N17/I11</f>
        <v>7.1942446043165464E-2</v>
      </c>
      <c r="N17" s="57">
        <v>150</v>
      </c>
      <c r="O17" s="116"/>
      <c r="P17" s="51" t="s">
        <v>38</v>
      </c>
      <c r="Q17" s="30"/>
      <c r="R17" s="34"/>
      <c r="S17" s="34"/>
      <c r="Y17" s="28"/>
    </row>
    <row r="18" spans="1:25" ht="45" x14ac:dyDescent="0.25">
      <c r="A18" s="9"/>
      <c r="B18" s="12">
        <v>400</v>
      </c>
      <c r="C18" s="35" t="s">
        <v>19</v>
      </c>
      <c r="D18" s="26"/>
      <c r="E18" s="66">
        <f>F18/E11</f>
        <v>0</v>
      </c>
      <c r="F18" s="68">
        <v>0</v>
      </c>
      <c r="G18" s="66">
        <f>H18/G11</f>
        <v>0</v>
      </c>
      <c r="H18" s="68">
        <v>0</v>
      </c>
      <c r="I18" s="95">
        <f>J18/I11</f>
        <v>0</v>
      </c>
      <c r="J18" s="93">
        <v>0</v>
      </c>
      <c r="K18" s="66">
        <f>L18/I11</f>
        <v>0</v>
      </c>
      <c r="L18" s="68">
        <v>0</v>
      </c>
      <c r="M18" s="82">
        <f>N18/I11</f>
        <v>0</v>
      </c>
      <c r="N18" s="58">
        <v>0</v>
      </c>
      <c r="O18" s="116"/>
      <c r="P18" s="39" t="s">
        <v>20</v>
      </c>
      <c r="Q18" s="30"/>
      <c r="R18" s="34"/>
      <c r="S18" s="34"/>
      <c r="Y18" s="28"/>
    </row>
    <row r="19" spans="1:25" ht="15" customHeight="1" x14ac:dyDescent="0.25">
      <c r="A19" s="9"/>
      <c r="B19" s="12">
        <v>600</v>
      </c>
      <c r="C19" s="7" t="s">
        <v>21</v>
      </c>
      <c r="D19" s="35"/>
      <c r="E19" s="66"/>
      <c r="F19" s="69"/>
      <c r="G19" s="66"/>
      <c r="H19" s="69"/>
      <c r="I19" s="96"/>
      <c r="J19" s="94"/>
      <c r="K19" s="66"/>
      <c r="L19" s="69"/>
      <c r="M19" s="83"/>
      <c r="N19" s="59"/>
      <c r="O19" s="116"/>
      <c r="P19" s="129" t="s">
        <v>22</v>
      </c>
      <c r="Q19" s="50"/>
      <c r="R19" s="34"/>
      <c r="S19" s="34"/>
      <c r="Y19" s="28"/>
    </row>
    <row r="20" spans="1:25" ht="15" customHeight="1" x14ac:dyDescent="0.25">
      <c r="A20" s="9"/>
      <c r="B20" s="12"/>
      <c r="C20" s="7">
        <v>610</v>
      </c>
      <c r="D20" s="26" t="s">
        <v>23</v>
      </c>
      <c r="E20" s="66">
        <f>F20/E11</f>
        <v>0</v>
      </c>
      <c r="F20" s="67">
        <v>0</v>
      </c>
      <c r="G20" s="66">
        <f>H20/G11</f>
        <v>0</v>
      </c>
      <c r="H20" s="67">
        <v>0</v>
      </c>
      <c r="I20" s="66">
        <f>J20/I11</f>
        <v>0</v>
      </c>
      <c r="J20" s="92">
        <v>0</v>
      </c>
      <c r="K20" s="66">
        <f>L20/I11</f>
        <v>0</v>
      </c>
      <c r="L20" s="67">
        <v>0</v>
      </c>
      <c r="M20" s="82">
        <f>N20/I11</f>
        <v>0</v>
      </c>
      <c r="N20" s="57">
        <v>0</v>
      </c>
      <c r="O20" s="116"/>
      <c r="P20" s="130"/>
      <c r="Q20" s="30"/>
      <c r="R20" s="34"/>
      <c r="S20" s="34"/>
      <c r="U20" s="33"/>
      <c r="W20" s="29"/>
      <c r="Y20" s="28"/>
    </row>
    <row r="21" spans="1:25" ht="15" customHeight="1" x14ac:dyDescent="0.25">
      <c r="A21" s="9"/>
      <c r="B21" s="12"/>
      <c r="C21" s="7">
        <v>620</v>
      </c>
      <c r="D21" s="26" t="s">
        <v>24</v>
      </c>
      <c r="E21" s="66">
        <f>F21/E11</f>
        <v>0</v>
      </c>
      <c r="F21" s="67">
        <v>0</v>
      </c>
      <c r="G21" s="66">
        <f>H21/G11</f>
        <v>0</v>
      </c>
      <c r="H21" s="67">
        <v>0</v>
      </c>
      <c r="I21" s="66">
        <f>J21/I11</f>
        <v>0</v>
      </c>
      <c r="J21" s="92">
        <v>0</v>
      </c>
      <c r="K21" s="66">
        <f>L21/I11</f>
        <v>0</v>
      </c>
      <c r="L21" s="67">
        <v>0</v>
      </c>
      <c r="M21" s="82">
        <f>N21/I11</f>
        <v>0</v>
      </c>
      <c r="N21" s="57">
        <v>0</v>
      </c>
      <c r="O21" s="116"/>
      <c r="P21" s="130"/>
      <c r="Q21" s="30"/>
      <c r="Y21" s="28"/>
    </row>
    <row r="22" spans="1:25" ht="15" customHeight="1" x14ac:dyDescent="0.25">
      <c r="A22" s="9"/>
      <c r="B22" s="12"/>
      <c r="C22" s="7">
        <v>630</v>
      </c>
      <c r="D22" s="26" t="s">
        <v>25</v>
      </c>
      <c r="E22" s="66">
        <f>F22/E11</f>
        <v>0</v>
      </c>
      <c r="F22" s="67">
        <v>0</v>
      </c>
      <c r="G22" s="66">
        <f>H22/G11</f>
        <v>0</v>
      </c>
      <c r="H22" s="67">
        <v>0</v>
      </c>
      <c r="I22" s="66">
        <f>J22/I11</f>
        <v>0</v>
      </c>
      <c r="J22" s="92">
        <v>0</v>
      </c>
      <c r="K22" s="66">
        <f>L22/I11</f>
        <v>0</v>
      </c>
      <c r="L22" s="67">
        <v>0</v>
      </c>
      <c r="M22" s="82">
        <f>N22/I11</f>
        <v>0</v>
      </c>
      <c r="N22" s="57">
        <v>0</v>
      </c>
      <c r="O22" s="116"/>
      <c r="P22" s="130"/>
      <c r="Q22" s="30"/>
      <c r="Y22" s="28"/>
    </row>
    <row r="23" spans="1:25" x14ac:dyDescent="0.25">
      <c r="A23" s="9"/>
      <c r="B23" s="12">
        <v>700</v>
      </c>
      <c r="C23" s="113" t="s">
        <v>26</v>
      </c>
      <c r="D23" s="114"/>
      <c r="E23" s="66">
        <f>F23/E11</f>
        <v>0</v>
      </c>
      <c r="F23" s="67">
        <v>0</v>
      </c>
      <c r="G23" s="66">
        <f>H23/G11</f>
        <v>0</v>
      </c>
      <c r="H23" s="67">
        <v>0</v>
      </c>
      <c r="I23" s="66">
        <f>J23/I11</f>
        <v>0</v>
      </c>
      <c r="J23" s="92">
        <v>0</v>
      </c>
      <c r="K23" s="66">
        <f>L23/I11</f>
        <v>0</v>
      </c>
      <c r="L23" s="67">
        <v>0</v>
      </c>
      <c r="M23" s="82">
        <f>N23/I11</f>
        <v>0</v>
      </c>
      <c r="N23" s="57">
        <v>0</v>
      </c>
      <c r="O23" s="117"/>
      <c r="P23" s="131"/>
      <c r="Q23" s="30"/>
      <c r="Y23" s="28"/>
    </row>
    <row r="24" spans="1:25" ht="15" customHeight="1" x14ac:dyDescent="0.25">
      <c r="A24" s="9"/>
      <c r="B24" s="32"/>
      <c r="C24" s="13" t="s">
        <v>27</v>
      </c>
      <c r="D24" s="13"/>
      <c r="E24" s="99">
        <f t="shared" ref="E24:N24" si="0">SUM(E15:E23)</f>
        <v>9.7604259094942331E-3</v>
      </c>
      <c r="F24" s="100">
        <f t="shared" si="0"/>
        <v>220</v>
      </c>
      <c r="G24" s="55">
        <f>SUM(G15:G23)</f>
        <v>5.6673440764805219E-3</v>
      </c>
      <c r="H24" s="55">
        <f>SUM(H15:H23)</f>
        <v>127.74193548387096</v>
      </c>
      <c r="I24" s="109">
        <f t="shared" si="0"/>
        <v>3.4192001237719503E-2</v>
      </c>
      <c r="J24" s="55">
        <f t="shared" si="0"/>
        <v>71.290322580645167</v>
      </c>
      <c r="K24" s="109">
        <f t="shared" si="0"/>
        <v>8.1534772182254189E-2</v>
      </c>
      <c r="L24" s="53">
        <f t="shared" si="0"/>
        <v>170</v>
      </c>
      <c r="M24" s="55">
        <f t="shared" si="0"/>
        <v>8.2705035971223015E-2</v>
      </c>
      <c r="N24" s="53">
        <f t="shared" si="0"/>
        <v>172.44</v>
      </c>
      <c r="O24" s="38"/>
      <c r="P24" s="14"/>
      <c r="Q24" s="1"/>
      <c r="Y24" s="28"/>
    </row>
    <row r="25" spans="1:25" ht="15" customHeight="1" x14ac:dyDescent="0.25">
      <c r="A25" s="1"/>
      <c r="B25" s="15"/>
      <c r="C25" s="9"/>
      <c r="D25" s="9"/>
      <c r="E25" s="101"/>
      <c r="F25" s="102"/>
      <c r="G25" s="70"/>
      <c r="H25" s="71"/>
      <c r="I25" s="70"/>
      <c r="J25" s="71"/>
      <c r="K25" s="40"/>
      <c r="L25" s="45"/>
      <c r="M25" s="40"/>
      <c r="N25" s="45"/>
      <c r="O25" s="40"/>
      <c r="P25" s="1"/>
      <c r="Q25" s="1"/>
      <c r="Y25" s="28"/>
    </row>
    <row r="26" spans="1:25" ht="15" customHeight="1" x14ac:dyDescent="0.25">
      <c r="A26" s="1"/>
      <c r="B26" s="124" t="s">
        <v>28</v>
      </c>
      <c r="C26" s="124"/>
      <c r="D26" s="124"/>
      <c r="E26" s="103">
        <f t="shared" ref="E26:N26" si="1">E24</f>
        <v>9.7604259094942331E-3</v>
      </c>
      <c r="F26" s="104">
        <f t="shared" si="1"/>
        <v>220</v>
      </c>
      <c r="G26" s="72">
        <f t="shared" ref="G26:H26" si="2">G24</f>
        <v>5.6673440764805219E-3</v>
      </c>
      <c r="H26" s="73">
        <f t="shared" si="2"/>
        <v>127.74193548387096</v>
      </c>
      <c r="I26" s="72">
        <f t="shared" ref="I26:J26" si="3">I24</f>
        <v>3.4192001237719503E-2</v>
      </c>
      <c r="J26" s="73">
        <f t="shared" si="3"/>
        <v>71.290322580645167</v>
      </c>
      <c r="K26" s="40">
        <f t="shared" si="1"/>
        <v>8.1534772182254189E-2</v>
      </c>
      <c r="L26" s="45">
        <f t="shared" si="1"/>
        <v>170</v>
      </c>
      <c r="M26" s="40">
        <f t="shared" si="1"/>
        <v>8.2705035971223015E-2</v>
      </c>
      <c r="N26" s="45">
        <f t="shared" si="1"/>
        <v>172.44</v>
      </c>
      <c r="O26" s="40"/>
      <c r="P26" s="16"/>
      <c r="Q26" s="1"/>
      <c r="Y26" s="28"/>
    </row>
    <row r="27" spans="1:25" ht="15" customHeight="1" x14ac:dyDescent="0.25">
      <c r="A27" s="1"/>
      <c r="B27" s="112" t="s">
        <v>29</v>
      </c>
      <c r="C27" s="112"/>
      <c r="D27" s="112"/>
      <c r="E27" s="105">
        <f t="shared" ref="E27:N27" si="4">E26*0.2</f>
        <v>1.9520851818988468E-3</v>
      </c>
      <c r="F27" s="106">
        <f t="shared" si="4"/>
        <v>44</v>
      </c>
      <c r="G27" s="74">
        <f t="shared" ref="G27:H27" si="5">G26*0.2</f>
        <v>1.1334688152961044E-3</v>
      </c>
      <c r="H27" s="75">
        <f t="shared" si="5"/>
        <v>25.548387096774192</v>
      </c>
      <c r="I27" s="74">
        <f t="shared" ref="I27" si="6">I26*0.2</f>
        <v>6.8384002475439009E-3</v>
      </c>
      <c r="J27" s="75">
        <f t="shared" ref="J27" si="7">J26*0.2</f>
        <v>14.258064516129034</v>
      </c>
      <c r="K27" s="84">
        <f t="shared" si="4"/>
        <v>1.6306954436450839E-2</v>
      </c>
      <c r="L27" s="46">
        <f t="shared" si="4"/>
        <v>34</v>
      </c>
      <c r="M27" s="84">
        <f t="shared" si="4"/>
        <v>1.6541007194244603E-2</v>
      </c>
      <c r="N27" s="46">
        <f t="shared" si="4"/>
        <v>34.488</v>
      </c>
      <c r="O27" s="41"/>
      <c r="P27" s="17"/>
      <c r="Q27" s="1"/>
      <c r="Y27" s="28"/>
    </row>
    <row r="28" spans="1:25" ht="15" customHeight="1" x14ac:dyDescent="0.25">
      <c r="A28" s="1"/>
      <c r="B28" s="9" t="s">
        <v>30</v>
      </c>
      <c r="C28" s="9"/>
      <c r="D28" s="9"/>
      <c r="E28" s="103">
        <f t="shared" ref="E28:N28" si="8">E27+E26</f>
        <v>1.1712511091393079E-2</v>
      </c>
      <c r="F28" s="107">
        <f t="shared" si="8"/>
        <v>264</v>
      </c>
      <c r="G28" s="72">
        <f t="shared" ref="G28:H28" si="9">G27+G26</f>
        <v>6.8008128917766263E-3</v>
      </c>
      <c r="H28" s="76">
        <f t="shared" si="9"/>
        <v>153.29032258064515</v>
      </c>
      <c r="I28" s="72">
        <f t="shared" ref="I28" si="10">I27+I26</f>
        <v>4.1030401485263407E-2</v>
      </c>
      <c r="J28" s="76">
        <f t="shared" ref="J28" si="11">J27+J26</f>
        <v>85.548387096774206</v>
      </c>
      <c r="K28" s="40">
        <f t="shared" si="8"/>
        <v>9.7841726618705022E-2</v>
      </c>
      <c r="L28" s="47">
        <f t="shared" si="8"/>
        <v>204</v>
      </c>
      <c r="M28" s="40">
        <f t="shared" si="8"/>
        <v>9.9246043165467618E-2</v>
      </c>
      <c r="N28" s="47">
        <f t="shared" si="8"/>
        <v>206.928</v>
      </c>
      <c r="O28" s="42"/>
      <c r="P28" s="1"/>
      <c r="Q28" s="1"/>
    </row>
    <row r="29" spans="1:25" ht="15" customHeight="1" x14ac:dyDescent="0.25">
      <c r="A29" s="1"/>
      <c r="B29" s="9" t="s">
        <v>47</v>
      </c>
      <c r="C29" s="9"/>
      <c r="D29" s="9"/>
      <c r="E29" s="108" t="s">
        <v>44</v>
      </c>
      <c r="F29" s="107">
        <f>F26*5</f>
        <v>1100</v>
      </c>
      <c r="G29" s="77" t="s">
        <v>42</v>
      </c>
      <c r="H29" s="76">
        <f>H26</f>
        <v>127.74193548387096</v>
      </c>
      <c r="I29" s="77" t="s">
        <v>39</v>
      </c>
      <c r="J29" s="76">
        <f>J26</f>
        <v>71.290322580645167</v>
      </c>
      <c r="K29" s="85" t="s">
        <v>40</v>
      </c>
      <c r="L29" s="47">
        <f>L26*4</f>
        <v>680</v>
      </c>
      <c r="M29" s="85" t="s">
        <v>31</v>
      </c>
      <c r="N29" s="47">
        <f>N26*12</f>
        <v>2069.2799999999997</v>
      </c>
      <c r="O29" s="42"/>
      <c r="P29" s="1"/>
      <c r="Q29" s="1"/>
    </row>
    <row r="30" spans="1:25" ht="15" customHeight="1" thickBot="1" x14ac:dyDescent="0.3">
      <c r="A30" s="1"/>
      <c r="B30" s="9" t="s">
        <v>48</v>
      </c>
      <c r="C30" s="9"/>
      <c r="D30" s="9"/>
      <c r="E30" s="110" t="s">
        <v>45</v>
      </c>
      <c r="F30" s="111">
        <f>F28*5</f>
        <v>1320</v>
      </c>
      <c r="G30" s="78" t="s">
        <v>42</v>
      </c>
      <c r="H30" s="79">
        <f>H28</f>
        <v>153.29032258064515</v>
      </c>
      <c r="I30" s="78" t="s">
        <v>39</v>
      </c>
      <c r="J30" s="79">
        <f>J28</f>
        <v>85.548387096774206</v>
      </c>
      <c r="K30" s="86" t="s">
        <v>40</v>
      </c>
      <c r="L30" s="48">
        <f>L28*4</f>
        <v>816</v>
      </c>
      <c r="M30" s="86" t="s">
        <v>31</v>
      </c>
      <c r="N30" s="48">
        <f>N28*12</f>
        <v>2483.136</v>
      </c>
      <c r="O30" s="22"/>
      <c r="P30" s="1"/>
      <c r="Q30" s="1"/>
    </row>
    <row r="31" spans="1:25" ht="15" customHeight="1" x14ac:dyDescent="0.25">
      <c r="A31" s="1"/>
      <c r="B31" s="9"/>
      <c r="C31" s="9"/>
      <c r="D31" s="9"/>
      <c r="E31" s="9"/>
      <c r="F31" s="9"/>
      <c r="G31" s="9"/>
      <c r="H31" s="9"/>
      <c r="I31" s="9"/>
      <c r="J31" s="9"/>
      <c r="K31" s="87"/>
      <c r="L31" s="87"/>
      <c r="M31" s="9"/>
      <c r="N31" s="9"/>
      <c r="O31" s="22"/>
      <c r="P31" s="1"/>
      <c r="Q31" s="1"/>
    </row>
    <row r="32" spans="1:25" ht="1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15" customHeight="1" x14ac:dyDescent="0.25">
      <c r="A34" s="1"/>
      <c r="B34" s="9" t="s">
        <v>1</v>
      </c>
      <c r="C34" s="9"/>
      <c r="D34" s="9"/>
      <c r="E34" s="9" t="s">
        <v>32</v>
      </c>
      <c r="F34" s="9"/>
      <c r="G34" s="9"/>
      <c r="H34" s="9"/>
      <c r="I34" s="9"/>
      <c r="J34" s="9"/>
      <c r="K34" s="9"/>
      <c r="L34" s="9"/>
      <c r="M34" s="9"/>
      <c r="N34" s="9"/>
      <c r="O34" s="1"/>
      <c r="P34" s="1"/>
      <c r="Q34" s="1"/>
    </row>
    <row r="35" spans="1:17" ht="1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15" customHeight="1" x14ac:dyDescent="0.25">
      <c r="A36" s="1"/>
      <c r="B36" s="8" t="s">
        <v>33</v>
      </c>
      <c r="C36" s="8"/>
      <c r="D36" s="8"/>
      <c r="E36" s="8" t="s">
        <v>33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1"/>
      <c r="Q36" s="1"/>
    </row>
  </sheetData>
  <mergeCells count="15">
    <mergeCell ref="B27:D27"/>
    <mergeCell ref="C17:D17"/>
    <mergeCell ref="O16:O23"/>
    <mergeCell ref="C23:D23"/>
    <mergeCell ref="A1:P1"/>
    <mergeCell ref="A3:P3"/>
    <mergeCell ref="A8:C8"/>
    <mergeCell ref="C15:D15"/>
    <mergeCell ref="B26:D26"/>
    <mergeCell ref="E13:F13"/>
    <mergeCell ref="M13:N13"/>
    <mergeCell ref="P19:P23"/>
    <mergeCell ref="K13:L13"/>
    <mergeCell ref="I13:J13"/>
    <mergeCell ref="G13:H13"/>
  </mergeCells>
  <pageMargins left="0.70866141732283472" right="0.70866141732283472" top="0.74803149606299213" bottom="0.74803149606299213" header="0.31496062992125984" footer="0.31496062992125984"/>
  <pageSetup paperSize="9" scale="46" fitToHeight="0" orientation="portrait" r:id="rId1"/>
  <ignoredErrors>
    <ignoredError sqref="E17 H17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76834C86-35B7-4CBD-9DB0-C8CC70BAD364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1E931B57-B5C5-46DF-A61D-D88B3AE72E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1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Anu Irval</cp:lastModifiedBy>
  <cp:revision/>
  <dcterms:created xsi:type="dcterms:W3CDTF">2009-11-20T06:24:07Z</dcterms:created>
  <dcterms:modified xsi:type="dcterms:W3CDTF">2022-09-22T06:41:02Z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ContentTypeId">
    <vt:lpwstr>0x01010040C1E66C1C12A5448E2DE15E59C4812C</vt:lpwstr>
  </property>
  <property fmtid="{D5CDD505-2E9C-101B-9397-08002B2CF9AE}" pid="5" name="MediaServiceImageTags">
    <vt:lpwstr/>
  </property>
</Properties>
</file>